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1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<sst xmlns="http://schemas.openxmlformats.org/spreadsheetml/2006/main" count="58" uniqueCount="50">
  <si>
    <t>2018年南昌市市本级政府性基金收支预算表</t>
  </si>
  <si>
    <t>单位：万元</t>
  </si>
  <si>
    <t>收入项 目</t>
  </si>
  <si>
    <t>2018年
预算数</t>
  </si>
  <si>
    <t>2017年
执行数</t>
  </si>
  <si>
    <t>2018年比
2017年±%</t>
  </si>
  <si>
    <t>支出项目</t>
  </si>
  <si>
    <t>预算支出功能科目</t>
  </si>
  <si>
    <t>政府经济分类科目</t>
  </si>
  <si>
    <t>2017年
预算数</t>
  </si>
  <si>
    <t>国有土地使用权出让金收入</t>
  </si>
  <si>
    <t>城乡社区事务支出</t>
  </si>
  <si>
    <t xml:space="preserve">  其中：计提被征地农民社保资金</t>
  </si>
  <si>
    <t xml:space="preserve">  国有土地使用权出让金支出</t>
  </si>
  <si>
    <t xml:space="preserve">        计提城镇廉租住房保障资金</t>
  </si>
  <si>
    <t xml:space="preserve">   其中：被征地农民养老保险支出</t>
  </si>
  <si>
    <t>补助被征地农民支出</t>
  </si>
  <si>
    <t>其他对个人和家庭的补助支出</t>
  </si>
  <si>
    <t xml:space="preserve">        计提南昌轨道交通建设资金</t>
  </si>
  <si>
    <t xml:space="preserve">         保障性住房支出</t>
  </si>
  <si>
    <t>廉租住房支出</t>
  </si>
  <si>
    <t>其他资本性支出</t>
  </si>
  <si>
    <t>国有土地收益基金收入</t>
  </si>
  <si>
    <t xml:space="preserve">         南昌轨道交通建设支出</t>
  </si>
  <si>
    <t>土地开发支出</t>
  </si>
  <si>
    <t>基础设施建设</t>
  </si>
  <si>
    <t>农业土地开发资金收入</t>
  </si>
  <si>
    <t xml:space="preserve">         征地和拆迁补偿支出</t>
  </si>
  <si>
    <t>征地和拆迁补偿支出</t>
  </si>
  <si>
    <t>土地征迁补偿和安置支出</t>
  </si>
  <si>
    <t>彩票公益金收入</t>
  </si>
  <si>
    <t xml:space="preserve">         重大重点项目及还本付息等支出</t>
  </si>
  <si>
    <t>城市建设支出</t>
  </si>
  <si>
    <t>城市基础设施配套费收入</t>
  </si>
  <si>
    <t xml:space="preserve">  国有土地收益基金支出</t>
  </si>
  <si>
    <t>国有土地收益基金及对应专项债务收入安排的支出</t>
  </si>
  <si>
    <t>城市公用事业附加收入
等其他政府性基金收入</t>
  </si>
  <si>
    <t xml:space="preserve">  农业土地开发资金支出</t>
  </si>
  <si>
    <t>农业土地开发资金及对应专项债务收入安排的支出</t>
  </si>
  <si>
    <t>其他商品和服务支出</t>
  </si>
  <si>
    <t xml:space="preserve">  城市基础设施配套费支出</t>
  </si>
  <si>
    <t>其他城市基础设施配套费安排的支出</t>
  </si>
  <si>
    <t>资源勘探电力信息等事务</t>
  </si>
  <si>
    <t xml:space="preserve">  新型墙体材料专项基金支出</t>
  </si>
  <si>
    <t>技改贴息和补助</t>
  </si>
  <si>
    <t>其他支出</t>
  </si>
  <si>
    <t xml:space="preserve">  彩票公益金安排的支出</t>
  </si>
  <si>
    <t>彩票公益金及对应专项债务收入安排的支出</t>
  </si>
  <si>
    <t>合计</t>
  </si>
  <si>
    <t>注：含2018年经开区(含临空区)按体制算账上解本级对应的收入30亿元、对应的支出17亿元。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</si>
</sst>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&quot;-&quot;_ ;_ @_ "/>
    <numFmt numFmtId="177" formatCode="_ &quot;￥&quot;* #,##0.00_ ;_ &quot;￥&quot;* \-#,##0.00_ ;_ &quot;￥&quot;* &quot;-&quot;??_ ;_ @_ "/>
    <numFmt numFmtId="178" formatCode="0.0_ "/>
    <numFmt numFmtId="179" formatCode="0_ "/>
  </numFmts>
  <fonts count="47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name val="Helv"/>
      <family val="2"/>
    </font>
    <font>
      <sz val="10"/>
      <name val="宋体"/>
      <family val="0"/>
    </font>
    <font>
      <sz val="20"/>
      <name val="黑体"/>
      <family val="3"/>
    </font>
    <font>
      <sz val="12"/>
      <name val="黑体"/>
      <family val="3"/>
    </font>
    <font>
      <sz val="9"/>
      <name val="宋体"/>
      <family val="0"/>
    </font>
    <font>
      <b/>
      <sz val="20"/>
      <name val="黑体"/>
      <family val="3"/>
    </font>
    <font>
      <b/>
      <sz val="12"/>
      <name val="宋体"/>
      <family val="0"/>
    </font>
    <font>
      <sz val="10.5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12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2" fillId="0" borderId="0">
      <alignment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7" applyNumberFormat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29">
    <xf numFmtId="0" fontId="0" fillId="0" borderId="0" xfId="0" applyFont="1" applyAlignment="1">
      <alignment vertical="center"/>
    </xf>
    <xf numFmtId="0" fontId="2" fillId="0" borderId="0" xfId="42" applyFont="1" applyFill="1">
      <alignment/>
      <protection/>
    </xf>
    <xf numFmtId="179" fontId="2" fillId="0" borderId="0" xfId="42" applyNumberFormat="1" applyFont="1" applyFill="1">
      <alignment/>
      <protection/>
    </xf>
    <xf numFmtId="179" fontId="2" fillId="0" borderId="0" xfId="42" applyNumberFormat="1" applyFont="1" applyFill="1" applyAlignment="1">
      <alignment horizontal="center"/>
      <protection/>
    </xf>
    <xf numFmtId="0" fontId="3" fillId="0" borderId="0" xfId="42" applyFont="1" applyFill="1">
      <alignment/>
      <protection/>
    </xf>
    <xf numFmtId="0" fontId="5" fillId="0" borderId="0" xfId="42" applyFont="1" applyFill="1">
      <alignment/>
      <protection/>
    </xf>
    <xf numFmtId="0" fontId="6" fillId="0" borderId="9" xfId="42" applyFont="1" applyFill="1" applyBorder="1" applyAlignment="1">
      <alignment horizontal="center" vertical="center"/>
      <protection/>
    </xf>
    <xf numFmtId="179" fontId="6" fillId="0" borderId="9" xfId="42" applyNumberFormat="1" applyFont="1" applyFill="1" applyBorder="1" applyAlignment="1">
      <alignment horizontal="center" vertical="center" wrapText="1"/>
      <protection/>
    </xf>
    <xf numFmtId="178" fontId="6" fillId="33" borderId="9" xfId="41" applyNumberFormat="1" applyFont="1" applyFill="1" applyBorder="1" applyAlignment="1">
      <alignment horizontal="center" vertical="center" wrapText="1"/>
      <protection/>
    </xf>
    <xf numFmtId="0" fontId="6" fillId="0" borderId="9" xfId="42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vertical="center" wrapText="1"/>
    </xf>
    <xf numFmtId="179" fontId="6" fillId="0" borderId="11" xfId="42" applyNumberFormat="1" applyFont="1" applyFill="1" applyBorder="1" applyAlignment="1">
      <alignment horizontal="center" vertical="center" wrapText="1"/>
      <protection/>
    </xf>
    <xf numFmtId="3" fontId="6" fillId="0" borderId="11" xfId="42" applyNumberFormat="1" applyFont="1" applyFill="1" applyBorder="1" applyAlignment="1" applyProtection="1">
      <alignment vertical="center"/>
      <protection/>
    </xf>
    <xf numFmtId="179" fontId="6" fillId="0" borderId="11" xfId="42" applyNumberFormat="1" applyFont="1" applyFill="1" applyBorder="1" applyAlignment="1">
      <alignment horizontal="center" vertical="center"/>
      <protection/>
    </xf>
    <xf numFmtId="178" fontId="6" fillId="0" borderId="11" xfId="40" applyNumberFormat="1" applyFont="1" applyBorder="1" applyAlignment="1" applyProtection="1">
      <alignment horizontal="center" vertical="center"/>
      <protection locked="0"/>
    </xf>
    <xf numFmtId="3" fontId="6" fillId="0" borderId="11" xfId="42" applyNumberFormat="1" applyFont="1" applyFill="1" applyBorder="1" applyAlignment="1" applyProtection="1">
      <alignment horizontal="left" vertical="center" wrapText="1"/>
      <protection/>
    </xf>
    <xf numFmtId="179" fontId="6" fillId="0" borderId="11" xfId="0" applyNumberFormat="1" applyFont="1" applyFill="1" applyBorder="1" applyAlignment="1" applyProtection="1">
      <alignment horizontal="left" vertical="center" wrapText="1"/>
      <protection/>
    </xf>
    <xf numFmtId="49" fontId="6" fillId="0" borderId="11" xfId="42" applyNumberFormat="1" applyFont="1" applyFill="1" applyBorder="1" applyAlignment="1" applyProtection="1">
      <alignment horizontal="left" vertical="center" wrapText="1"/>
      <protection/>
    </xf>
    <xf numFmtId="3" fontId="6" fillId="0" borderId="11" xfId="42" applyNumberFormat="1" applyFont="1" applyFill="1" applyBorder="1" applyAlignment="1" applyProtection="1">
      <alignment horizontal="center" vertical="center"/>
      <protection/>
    </xf>
    <xf numFmtId="0" fontId="6" fillId="0" borderId="0" xfId="42" applyFont="1" applyFill="1">
      <alignment/>
      <protection/>
    </xf>
    <xf numFmtId="179" fontId="6" fillId="0" borderId="0" xfId="42" applyNumberFormat="1" applyFont="1" applyFill="1">
      <alignment/>
      <protection/>
    </xf>
    <xf numFmtId="179" fontId="6" fillId="0" borderId="0" xfId="42" applyNumberFormat="1" applyFont="1" applyFill="1" applyAlignment="1">
      <alignment horizontal="center"/>
      <protection/>
    </xf>
    <xf numFmtId="0" fontId="7" fillId="0" borderId="0" xfId="42" applyFont="1" applyFill="1" applyAlignment="1">
      <alignment horizontal="center"/>
      <protection/>
    </xf>
    <xf numFmtId="0" fontId="6" fillId="0" borderId="0" xfId="42" applyFont="1" applyFill="1" applyAlignment="1">
      <alignment horizontal="right"/>
      <protection/>
    </xf>
    <xf numFmtId="0" fontId="2" fillId="0" borderId="0" xfId="42" applyFont="1" applyFill="1" applyAlignment="1">
      <alignment horizontal="right"/>
      <protection/>
    </xf>
    <xf numFmtId="0" fontId="8" fillId="0" borderId="0" xfId="42" applyFont="1" applyFill="1" applyBorder="1" applyAlignment="1">
      <alignment horizontal="center" vertical="center" wrapText="1"/>
      <protection/>
    </xf>
    <xf numFmtId="0" fontId="9" fillId="0" borderId="0" xfId="42" applyFont="1" applyFill="1" applyBorder="1" applyAlignment="1">
      <alignment horizontal="center" vertical="center" wrapText="1"/>
      <protection/>
    </xf>
    <xf numFmtId="3" fontId="6" fillId="0" borderId="11" xfId="42" applyNumberFormat="1" applyFont="1" applyFill="1" applyBorder="1" applyAlignment="1" applyProtection="1">
      <alignment horizontal="center" vertical="center" wrapText="1"/>
      <protection/>
    </xf>
    <xf numFmtId="0" fontId="4" fillId="0" borderId="0" xfId="42" applyFont="1" applyFill="1" applyAlignment="1">
      <alignment horizontal="center"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5" xfId="40"/>
    <cellStyle name="常规_定稿-2016年1月14日下午印刷厂人大报告表格" xfId="41"/>
    <cellStyle name="常规_附表3：2015年基金预算表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tabSelected="1" zoomScalePageLayoutView="0" workbookViewId="0" topLeftCell="A1">
      <selection activeCell="A2" sqref="A2:J2"/>
    </sheetView>
  </sheetViews>
  <sheetFormatPr defaultColWidth="7.8515625" defaultRowHeight="15"/>
  <cols>
    <col min="1" max="1" width="28.00390625" style="1" customWidth="1"/>
    <col min="2" max="2" width="9.00390625" style="2" customWidth="1"/>
    <col min="3" max="3" width="8.28125" style="3" customWidth="1"/>
    <col min="4" max="4" width="9.28125" style="3" customWidth="1"/>
    <col min="5" max="5" width="29.00390625" style="1" customWidth="1"/>
    <col min="6" max="6" width="14.421875" style="1" customWidth="1"/>
    <col min="7" max="7" width="12.57421875" style="1" customWidth="1"/>
    <col min="8" max="8" width="8.421875" style="1" customWidth="1"/>
    <col min="9" max="9" width="8.57421875" style="2" customWidth="1"/>
    <col min="10" max="10" width="8.00390625" style="2" customWidth="1"/>
    <col min="11" max="11" width="7.8515625" style="1" customWidth="1"/>
    <col min="12" max="13" width="8.00390625" style="1" customWidth="1"/>
    <col min="14" max="16384" width="7.8515625" style="1" customWidth="1"/>
  </cols>
  <sheetData>
    <row r="1" ht="15" customHeight="1">
      <c r="A1" s="4"/>
    </row>
    <row r="2" spans="1:11" ht="21.75" customHeight="1">
      <c r="A2" s="28" t="s">
        <v>0</v>
      </c>
      <c r="B2" s="28"/>
      <c r="C2" s="28"/>
      <c r="D2" s="28"/>
      <c r="E2" s="28"/>
      <c r="F2" s="28"/>
      <c r="G2" s="28"/>
      <c r="H2" s="28"/>
      <c r="I2" s="28"/>
      <c r="J2" s="28"/>
      <c r="K2" s="22"/>
    </row>
    <row r="3" spans="1:11" ht="13.5" customHeight="1">
      <c r="A3" s="5"/>
      <c r="J3" s="23" t="s">
        <v>1</v>
      </c>
      <c r="K3" s="24"/>
    </row>
    <row r="4" spans="1:11" ht="43.5" customHeight="1">
      <c r="A4" s="6" t="s">
        <v>2</v>
      </c>
      <c r="B4" s="7" t="s">
        <v>3</v>
      </c>
      <c r="C4" s="7" t="s">
        <v>4</v>
      </c>
      <c r="D4" s="8" t="s">
        <v>5</v>
      </c>
      <c r="E4" s="9" t="s">
        <v>6</v>
      </c>
      <c r="F4" s="10" t="s">
        <v>7</v>
      </c>
      <c r="G4" s="10" t="s">
        <v>8</v>
      </c>
      <c r="H4" s="11" t="s">
        <v>3</v>
      </c>
      <c r="I4" s="11" t="s">
        <v>9</v>
      </c>
      <c r="J4" s="8" t="s">
        <v>5</v>
      </c>
      <c r="K4" s="25"/>
    </row>
    <row r="5" spans="1:13" ht="18.75" customHeight="1">
      <c r="A5" s="12" t="s">
        <v>10</v>
      </c>
      <c r="B5" s="13">
        <f>1562000+283875</f>
        <v>1845875</v>
      </c>
      <c r="C5" s="13">
        <v>3023929</v>
      </c>
      <c r="D5" s="14">
        <f aca="true" t="shared" si="0" ref="D5:D12">B5/C5*100-100</f>
        <v>-38.957726851391</v>
      </c>
      <c r="E5" s="12" t="s">
        <v>11</v>
      </c>
      <c r="F5" s="15"/>
      <c r="G5" s="15"/>
      <c r="H5" s="13"/>
      <c r="I5" s="13"/>
      <c r="J5" s="14"/>
      <c r="K5" s="26"/>
      <c r="L5" s="2"/>
      <c r="M5" s="2"/>
    </row>
    <row r="6" spans="1:11" ht="18.75" customHeight="1">
      <c r="A6" s="12" t="s">
        <v>12</v>
      </c>
      <c r="B6" s="13">
        <f>129000+24000</f>
        <v>153000</v>
      </c>
      <c r="C6" s="13">
        <v>203227</v>
      </c>
      <c r="D6" s="14">
        <f t="shared" si="0"/>
        <v>-24.714727865884</v>
      </c>
      <c r="E6" s="12" t="s">
        <v>13</v>
      </c>
      <c r="F6" s="15"/>
      <c r="G6" s="15"/>
      <c r="H6" s="13">
        <f>1562000+170000</f>
        <v>1732000</v>
      </c>
      <c r="I6" s="13">
        <v>1280000</v>
      </c>
      <c r="J6" s="14">
        <f aca="true" t="shared" si="1" ref="J6:J14">H6/I6*100-100</f>
        <v>35.3125</v>
      </c>
      <c r="K6" s="26"/>
    </row>
    <row r="7" spans="1:11" ht="35.25" customHeight="1">
      <c r="A7" s="12" t="s">
        <v>14</v>
      </c>
      <c r="B7" s="13">
        <f>24000+6000</f>
        <v>30000</v>
      </c>
      <c r="C7" s="13">
        <v>9749</v>
      </c>
      <c r="D7" s="14">
        <f t="shared" si="0"/>
        <v>207.723869114781</v>
      </c>
      <c r="E7" s="12" t="s">
        <v>15</v>
      </c>
      <c r="F7" s="15" t="s">
        <v>16</v>
      </c>
      <c r="G7" s="15" t="s">
        <v>17</v>
      </c>
      <c r="H7" s="13">
        <v>129000</v>
      </c>
      <c r="I7" s="13">
        <v>106000</v>
      </c>
      <c r="J7" s="14">
        <f t="shared" si="1"/>
        <v>21.6981132075472</v>
      </c>
      <c r="K7" s="26"/>
    </row>
    <row r="8" spans="1:11" ht="18.75" customHeight="1">
      <c r="A8" s="12" t="s">
        <v>18</v>
      </c>
      <c r="B8" s="13">
        <f>90000+15000</f>
        <v>105000</v>
      </c>
      <c r="C8" s="13">
        <v>139491</v>
      </c>
      <c r="D8" s="14">
        <f t="shared" si="0"/>
        <v>-24.7263264296621</v>
      </c>
      <c r="E8" s="12" t="s">
        <v>19</v>
      </c>
      <c r="F8" s="15" t="s">
        <v>20</v>
      </c>
      <c r="G8" s="15" t="s">
        <v>21</v>
      </c>
      <c r="H8" s="13">
        <v>24000</v>
      </c>
      <c r="I8" s="13">
        <v>25000</v>
      </c>
      <c r="J8" s="14">
        <f t="shared" si="1"/>
        <v>-4</v>
      </c>
      <c r="K8" s="26"/>
    </row>
    <row r="9" spans="1:11" ht="18.75" customHeight="1">
      <c r="A9" s="12" t="s">
        <v>22</v>
      </c>
      <c r="B9" s="13">
        <f>85000+15000</f>
        <v>100000</v>
      </c>
      <c r="C9" s="13">
        <v>150646</v>
      </c>
      <c r="D9" s="14">
        <f t="shared" si="0"/>
        <v>-33.6192132549155</v>
      </c>
      <c r="E9" s="12" t="s">
        <v>23</v>
      </c>
      <c r="F9" s="15" t="s">
        <v>24</v>
      </c>
      <c r="G9" s="15" t="s">
        <v>25</v>
      </c>
      <c r="H9" s="13">
        <v>90000</v>
      </c>
      <c r="I9" s="13">
        <v>70000</v>
      </c>
      <c r="J9" s="14">
        <f t="shared" si="1"/>
        <v>28.5714285714286</v>
      </c>
      <c r="K9" s="26"/>
    </row>
    <row r="10" spans="1:11" ht="29.25" customHeight="1">
      <c r="A10" s="12" t="s">
        <v>26</v>
      </c>
      <c r="B10" s="13">
        <f>5000+1125</f>
        <v>6125</v>
      </c>
      <c r="C10" s="13">
        <v>4003</v>
      </c>
      <c r="D10" s="14">
        <f t="shared" si="0"/>
        <v>53.0102423182613</v>
      </c>
      <c r="E10" s="12" t="s">
        <v>27</v>
      </c>
      <c r="F10" s="15" t="s">
        <v>28</v>
      </c>
      <c r="G10" s="15" t="s">
        <v>29</v>
      </c>
      <c r="H10" s="13">
        <f>1139000+170000</f>
        <v>1309000</v>
      </c>
      <c r="I10" s="13">
        <v>899000</v>
      </c>
      <c r="J10" s="14">
        <f t="shared" si="1"/>
        <v>45.6062291434928</v>
      </c>
      <c r="K10" s="26"/>
    </row>
    <row r="11" spans="1:11" ht="16.5" customHeight="1">
      <c r="A11" s="12" t="s">
        <v>30</v>
      </c>
      <c r="B11" s="13">
        <v>7600</v>
      </c>
      <c r="C11" s="13">
        <v>8593</v>
      </c>
      <c r="D11" s="14">
        <f t="shared" si="0"/>
        <v>-11.5559176073548</v>
      </c>
      <c r="E11" s="12" t="s">
        <v>31</v>
      </c>
      <c r="F11" s="15" t="s">
        <v>32</v>
      </c>
      <c r="G11" s="15" t="s">
        <v>25</v>
      </c>
      <c r="H11" s="13">
        <v>180000</v>
      </c>
      <c r="I11" s="13">
        <v>180000</v>
      </c>
      <c r="J11" s="14">
        <f t="shared" si="1"/>
        <v>0</v>
      </c>
      <c r="K11" s="26"/>
    </row>
    <row r="12" spans="1:11" ht="38.25" customHeight="1">
      <c r="A12" s="12" t="s">
        <v>33</v>
      </c>
      <c r="B12" s="13">
        <v>30000</v>
      </c>
      <c r="C12" s="13">
        <v>40000</v>
      </c>
      <c r="D12" s="14">
        <f t="shared" si="0"/>
        <v>-25</v>
      </c>
      <c r="E12" s="12" t="s">
        <v>34</v>
      </c>
      <c r="F12" s="15" t="s">
        <v>35</v>
      </c>
      <c r="G12" s="15" t="s">
        <v>29</v>
      </c>
      <c r="H12" s="13">
        <v>85000</v>
      </c>
      <c r="I12" s="13">
        <v>65000</v>
      </c>
      <c r="J12" s="14">
        <f t="shared" si="1"/>
        <v>30.7692307692308</v>
      </c>
      <c r="K12" s="26"/>
    </row>
    <row r="13" spans="1:11" ht="57" customHeight="1">
      <c r="A13" s="16" t="s">
        <v>36</v>
      </c>
      <c r="B13" s="13"/>
      <c r="C13" s="13">
        <f>3177+24992</f>
        <v>28169</v>
      </c>
      <c r="D13" s="14"/>
      <c r="E13" s="12" t="s">
        <v>37</v>
      </c>
      <c r="F13" s="15" t="s">
        <v>38</v>
      </c>
      <c r="G13" s="15" t="s">
        <v>39</v>
      </c>
      <c r="H13" s="13">
        <v>5000</v>
      </c>
      <c r="I13" s="13">
        <v>5000</v>
      </c>
      <c r="J13" s="14">
        <f t="shared" si="1"/>
        <v>0</v>
      </c>
      <c r="K13" s="26"/>
    </row>
    <row r="14" spans="1:11" ht="29.25" customHeight="1">
      <c r="A14" s="12"/>
      <c r="B14" s="13"/>
      <c r="C14" s="13"/>
      <c r="D14" s="13"/>
      <c r="E14" s="12" t="s">
        <v>40</v>
      </c>
      <c r="F14" s="15" t="s">
        <v>41</v>
      </c>
      <c r="G14" s="15" t="s">
        <v>25</v>
      </c>
      <c r="H14" s="13">
        <v>30000</v>
      </c>
      <c r="I14" s="13">
        <v>30000</v>
      </c>
      <c r="J14" s="14">
        <f t="shared" si="1"/>
        <v>0</v>
      </c>
      <c r="K14" s="26"/>
    </row>
    <row r="15" spans="1:11" ht="29.25" customHeight="1">
      <c r="A15" s="12"/>
      <c r="B15" s="13"/>
      <c r="C15" s="13"/>
      <c r="D15" s="13"/>
      <c r="E15" s="15" t="s">
        <v>42</v>
      </c>
      <c r="F15" s="17"/>
      <c r="G15" s="15"/>
      <c r="H15" s="17"/>
      <c r="I15" s="15"/>
      <c r="J15" s="14"/>
      <c r="K15" s="26"/>
    </row>
    <row r="16" spans="1:11" ht="29.25" customHeight="1">
      <c r="A16" s="12"/>
      <c r="B16" s="13"/>
      <c r="C16" s="13"/>
      <c r="D16" s="13"/>
      <c r="E16" s="15" t="s">
        <v>43</v>
      </c>
      <c r="F16" s="15" t="s">
        <v>44</v>
      </c>
      <c r="G16" s="15" t="s">
        <v>39</v>
      </c>
      <c r="H16" s="17"/>
      <c r="I16" s="27">
        <v>185</v>
      </c>
      <c r="J16" s="14"/>
      <c r="K16" s="26"/>
    </row>
    <row r="17" spans="1:11" ht="21" customHeight="1">
      <c r="A17" s="12"/>
      <c r="B17" s="13"/>
      <c r="C17" s="13"/>
      <c r="D17" s="13"/>
      <c r="E17" s="12" t="s">
        <v>45</v>
      </c>
      <c r="F17" s="15"/>
      <c r="G17" s="15"/>
      <c r="H17" s="13"/>
      <c r="I17" s="13"/>
      <c r="J17" s="14"/>
      <c r="K17" s="26"/>
    </row>
    <row r="18" spans="1:11" ht="37.5" customHeight="1">
      <c r="A18" s="12"/>
      <c r="B18" s="13"/>
      <c r="C18" s="13"/>
      <c r="D18" s="13"/>
      <c r="E18" s="12" t="s">
        <v>46</v>
      </c>
      <c r="F18" s="15" t="s">
        <v>47</v>
      </c>
      <c r="G18" s="15" t="s">
        <v>39</v>
      </c>
      <c r="H18" s="13">
        <v>7600</v>
      </c>
      <c r="I18" s="13">
        <v>7200</v>
      </c>
      <c r="J18" s="14">
        <f>H18/I18*100-100</f>
        <v>5.55555555555556</v>
      </c>
      <c r="K18" s="26"/>
    </row>
    <row r="19" spans="1:11" ht="32.25" customHeight="1">
      <c r="A19" s="18" t="s">
        <v>48</v>
      </c>
      <c r="B19" s="13">
        <f>B5+B9+B10+B11+B12+B13+B14</f>
        <v>1989600</v>
      </c>
      <c r="C19" s="13">
        <f>C5+C9+C10+C11+C12+C13+C14</f>
        <v>3255340</v>
      </c>
      <c r="D19" s="14">
        <f>B19/C19*100-100</f>
        <v>-38.8819601024778</v>
      </c>
      <c r="E19" s="18" t="s">
        <v>48</v>
      </c>
      <c r="F19" s="15"/>
      <c r="G19" s="15"/>
      <c r="H19" s="13">
        <f>H18+H6+H12+H13+H14</f>
        <v>1859600</v>
      </c>
      <c r="I19" s="13">
        <f>I18+I6+I12+I13+I14+I16</f>
        <v>1387385</v>
      </c>
      <c r="J19" s="14">
        <f>H19/I19*100-100</f>
        <v>34.0363345430432</v>
      </c>
      <c r="K19" s="26"/>
    </row>
    <row r="20" spans="1:10" ht="12.75">
      <c r="A20" s="19" t="s">
        <v>49</v>
      </c>
      <c r="B20" s="20"/>
      <c r="C20" s="21"/>
      <c r="D20" s="21"/>
      <c r="E20" s="19"/>
      <c r="F20" s="19"/>
      <c r="G20" s="19"/>
      <c r="H20" s="19"/>
      <c r="I20" s="20"/>
      <c r="J20" s="20"/>
    </row>
  </sheetData>
  <sheetProtection/>
  <mergeCells count="1">
    <mergeCell ref="A2:J2"/>
  </mergeCells>
  <printOptions/>
  <pageMargins left="0.699305555555556" right="0.275" top="0.313888888888889" bottom="0.235416666666667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699305555555556" right="0.699305555555556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699305555555556" right="0.699305555555556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2018-02-13T03:28:00Z</dcterms:created>
  <dcterms:modified xsi:type="dcterms:W3CDTF">2018-03-06T03:41:51Z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2052-10.1.0.6690</vt:lpwstr>
  </property>
</Properties>
</file>