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0350" firstSheet="1" activeTab="1"/>
  </bookViews>
  <sheets>
    <sheet name="0000000" sheetId="1" state="hidden" r:id="rId1"/>
    <sheet name="市本级一般" sheetId="2" r:id="rId2"/>
    <sheet name="市本级专项" sheetId="3" r:id="rId3"/>
  </sheets>
  <definedNames>
    <definedName name="_xlnm.Print_Area" localSheetId="1">'市本级一般'!$A$1:$H$30</definedName>
    <definedName name="_xlnm.Print_Titles" localSheetId="1">'市本级一般'!$3:$5</definedName>
  </definedNames>
  <calcPr fullCalcOnLoad="1"/>
</workbook>
</file>

<file path=xl/sharedStrings.xml><?xml version="1.0" encoding="utf-8"?>
<sst xmlns="http://schemas.openxmlformats.org/spreadsheetml/2006/main" count="100" uniqueCount="88">
  <si>
    <t>附件1</t>
  </si>
  <si>
    <t>2018年南昌市市级一般公共预算第二次调整方案（草案）</t>
  </si>
  <si>
    <t>单位：万元</t>
  </si>
  <si>
    <t>收入项目</t>
  </si>
  <si>
    <t>市十五届
人大常委会
第十六次
会议批准
调整预算数</t>
  </si>
  <si>
    <t>市十五届
人大常委会
第十七次
会议批准
调整预算数</t>
  </si>
  <si>
    <t>增减额</t>
  </si>
  <si>
    <t>支出项目</t>
  </si>
  <si>
    <t>一、一般公共预算收入</t>
  </si>
  <si>
    <t>一、一般公共预算支出</t>
  </si>
  <si>
    <t xml:space="preserve"> （一）税收收入</t>
  </si>
  <si>
    <t>（一）一般公共服务支出</t>
  </si>
  <si>
    <t xml:space="preserve">            增值税(含改征增值税)、营业税</t>
  </si>
  <si>
    <t>（二）国防支出</t>
  </si>
  <si>
    <t xml:space="preserve">            企业所得税</t>
  </si>
  <si>
    <t>（三）公共安全支出</t>
  </si>
  <si>
    <t xml:space="preserve">            个人所得税</t>
  </si>
  <si>
    <t>（四）教育支出</t>
  </si>
  <si>
    <t xml:space="preserve">            资源税</t>
  </si>
  <si>
    <t>（五）科学技术支出</t>
  </si>
  <si>
    <t xml:space="preserve">            城市维护建设税</t>
  </si>
  <si>
    <t>（六）文化体育与传媒支出</t>
  </si>
  <si>
    <t xml:space="preserve">            房产税</t>
  </si>
  <si>
    <t>（七）社会保障和就业支出</t>
  </si>
  <si>
    <t xml:space="preserve">            印花税</t>
  </si>
  <si>
    <t>（八）医疗卫生与计划生育支出</t>
  </si>
  <si>
    <t xml:space="preserve">            城镇土地使用税</t>
  </si>
  <si>
    <t>（九）节能环保支出</t>
  </si>
  <si>
    <t xml:space="preserve">            土地增值税</t>
  </si>
  <si>
    <t>（十）城乡社区支出</t>
  </si>
  <si>
    <t xml:space="preserve">            契税</t>
  </si>
  <si>
    <t>（十一）农林水支出</t>
  </si>
  <si>
    <t xml:space="preserve">      环境保护税</t>
  </si>
  <si>
    <t>（十二）交通运输支出</t>
  </si>
  <si>
    <t xml:space="preserve">            其他税收收入</t>
  </si>
  <si>
    <t>（十三）资源勘探信息等支出</t>
  </si>
  <si>
    <t xml:space="preserve">  （二）非税收入</t>
  </si>
  <si>
    <t>（十四）商业服务业等支出</t>
  </si>
  <si>
    <t xml:space="preserve">            专项收入</t>
  </si>
  <si>
    <t>（十五）金融支出</t>
  </si>
  <si>
    <t xml:space="preserve">           行政事业性收费收入</t>
  </si>
  <si>
    <t>（十六）国土海洋气象等支出</t>
  </si>
  <si>
    <t xml:space="preserve">           罚没收入</t>
  </si>
  <si>
    <t>（十七）住房保障支出</t>
  </si>
  <si>
    <t xml:space="preserve">           国有资源（资产）有偿使用收入</t>
  </si>
  <si>
    <t>（十八）粮油物资储备支出</t>
  </si>
  <si>
    <t xml:space="preserve">           政府住房基金收入</t>
  </si>
  <si>
    <t>（十九）预备费</t>
  </si>
  <si>
    <t xml:space="preserve">            其他收入</t>
  </si>
  <si>
    <t>（二十）其他支出</t>
  </si>
  <si>
    <t>二、地方政府一般债券转贷收入</t>
  </si>
  <si>
    <t>二、 地方政府一般债券转贷支出</t>
  </si>
  <si>
    <t>收入总计</t>
  </si>
  <si>
    <t>支出总计</t>
  </si>
  <si>
    <t>备注：1．一般公共预算收入含2018年经开区(含临空区)按体制算账上解本级对应的收入98450万元、一般债券转贷收入含省转贷经开区(含临空区)120000万元。
      2．一般公共预算支出含2018年经开区(含临空区)按体制算账上解本级对应的支出117000万元、一般债券转贷支出含省转贷经开区(含临空区)120000万元。</t>
  </si>
  <si>
    <t>附件2</t>
  </si>
  <si>
    <t>2018年南昌市市级政府性基金预算第二次调整方案（草案）</t>
  </si>
  <si>
    <t>一、政府性基金预算收入</t>
  </si>
  <si>
    <t>一、政府性基金预算支出</t>
  </si>
  <si>
    <t>国有土地使用权出让金收入</t>
  </si>
  <si>
    <t>城乡社区事务支出</t>
  </si>
  <si>
    <t xml:space="preserve">  其中：计提被征地农民社保资金</t>
  </si>
  <si>
    <t xml:space="preserve">  国有土地使用权出让金支出</t>
  </si>
  <si>
    <t xml:space="preserve">        计提城镇廉租住房保障资金</t>
  </si>
  <si>
    <t xml:space="preserve">   其中：被征地农民养老保险支出</t>
  </si>
  <si>
    <t xml:space="preserve">        计提南昌轨道交通建设资金</t>
  </si>
  <si>
    <t xml:space="preserve">         保障性住房支出</t>
  </si>
  <si>
    <t>国有土地收益基金收入</t>
  </si>
  <si>
    <t xml:space="preserve">         南昌轨道交通建设支出</t>
  </si>
  <si>
    <t>农业土地开发资金收入</t>
  </si>
  <si>
    <t xml:space="preserve">         征地和拆迁补偿支出</t>
  </si>
  <si>
    <t>彩票公益金收入</t>
  </si>
  <si>
    <t xml:space="preserve">         重大重点项目及还本付息等支出</t>
  </si>
  <si>
    <t>城市基础设施配套费收入</t>
  </si>
  <si>
    <t xml:space="preserve">         棚户区改造支出</t>
  </si>
  <si>
    <t>二、地方政府专项债券转贷收入</t>
  </si>
  <si>
    <t xml:space="preserve">  国有土地收益基金支出</t>
  </si>
  <si>
    <t xml:space="preserve">  农业土地开发资金支出</t>
  </si>
  <si>
    <t xml:space="preserve">  城市基础设施配套费支出</t>
  </si>
  <si>
    <t>资源勘探电力信息等事务</t>
  </si>
  <si>
    <t xml:space="preserve">  新型墙体材料专项基金支出</t>
  </si>
  <si>
    <t>其他支出</t>
  </si>
  <si>
    <t xml:space="preserve">  彩票公益金安排的支出</t>
  </si>
  <si>
    <t>二、地方政府专项债券转贷支出</t>
  </si>
  <si>
    <t>基金收入总计</t>
  </si>
  <si>
    <t>基金支出总计</t>
  </si>
  <si>
    <t>注：1．含2018年经开区(含临空区)按体制算账上解本级对应的收入30亿元、对应的支出17亿元。</t>
  </si>
  <si>
    <t xml:space="preserve">    2．地方政府专项债券转贷收入和支出均包含省转贷至经开区(含临空区)14亿元。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</si>
</sst>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33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方正小标宋简体"/>
      <family val="4"/>
    </font>
    <font>
      <sz val="10"/>
      <color indexed="10"/>
      <name val="宋体"/>
      <family val="0"/>
    </font>
    <font>
      <sz val="10"/>
      <name val="黑体"/>
      <family val="3"/>
    </font>
    <font>
      <b/>
      <sz val="10"/>
      <name val="楷体_GB2312"/>
      <family val="3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8"/>
      <name val="等线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sz val="11"/>
      <color indexed="42"/>
      <name val="等线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0" applyNumberFormat="0" applyBorder="0" applyAlignment="0" applyProtection="0"/>
    <xf numFmtId="0" fontId="22" fillId="2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19" fillId="11" borderId="0" applyNumberFormat="0" applyBorder="0" applyAlignment="0" applyProtection="0"/>
    <xf numFmtId="0" fontId="13" fillId="0" borderId="5" applyNumberFormat="0" applyFill="0" applyAlignment="0" applyProtection="0"/>
    <xf numFmtId="0" fontId="19" fillId="12" borderId="0" applyNumberFormat="0" applyBorder="0" applyAlignment="0" applyProtection="0"/>
    <xf numFmtId="0" fontId="18" fillId="8" borderId="6" applyNumberFormat="0" applyAlignment="0" applyProtection="0"/>
    <xf numFmtId="0" fontId="12" fillId="13" borderId="0" applyNumberFormat="0" applyBorder="0" applyAlignment="0" applyProtection="0"/>
    <xf numFmtId="0" fontId="23" fillId="8" borderId="1" applyNumberFormat="0" applyAlignment="0" applyProtection="0"/>
    <xf numFmtId="0" fontId="16" fillId="14" borderId="7" applyNumberFormat="0" applyAlignment="0" applyProtection="0"/>
    <xf numFmtId="0" fontId="10" fillId="2" borderId="0" applyNumberFormat="0" applyBorder="0" applyAlignment="0" applyProtection="0"/>
    <xf numFmtId="0" fontId="19" fillId="15" borderId="0" applyNumberFormat="0" applyBorder="0" applyAlignment="0" applyProtection="0"/>
    <xf numFmtId="0" fontId="28" fillId="0" borderId="8" applyNumberFormat="0" applyFill="0" applyAlignment="0" applyProtection="0"/>
    <xf numFmtId="0" fontId="25" fillId="0" borderId="9" applyNumberFormat="0" applyFill="0" applyAlignment="0" applyProtection="0"/>
    <xf numFmtId="0" fontId="12" fillId="16" borderId="0" applyNumberFormat="0" applyBorder="0" applyAlignment="0" applyProtection="0"/>
    <xf numFmtId="0" fontId="24" fillId="3" borderId="0" applyNumberFormat="0" applyBorder="0" applyAlignment="0" applyProtection="0"/>
    <xf numFmtId="0" fontId="29" fillId="17" borderId="0" applyNumberFormat="0" applyBorder="0" applyAlignment="0" applyProtection="0"/>
    <xf numFmtId="0" fontId="21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0" borderId="0" applyNumberFormat="0" applyBorder="0" applyAlignment="0" applyProtection="0"/>
    <xf numFmtId="0" fontId="19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2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9" fillId="19" borderId="0" applyNumberFormat="0" applyBorder="0" applyAlignment="0" applyProtection="0"/>
    <xf numFmtId="0" fontId="19" fillId="12" borderId="0" applyNumberFormat="0" applyBorder="0" applyAlignment="0" applyProtection="0"/>
    <xf numFmtId="0" fontId="12" fillId="8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18" borderId="0" applyNumberFormat="0" applyBorder="0" applyAlignment="0" applyProtection="0"/>
    <xf numFmtId="0" fontId="19" fillId="17" borderId="0" applyNumberFormat="0" applyBorder="0" applyAlignment="0" applyProtection="0"/>
    <xf numFmtId="0" fontId="10" fillId="16" borderId="0" applyNumberFormat="0" applyBorder="0" applyAlignment="0" applyProtection="0"/>
    <xf numFmtId="0" fontId="12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23" borderId="0" applyNumberFormat="0" applyBorder="0" applyAlignment="0" applyProtection="0"/>
    <xf numFmtId="0" fontId="19" fillId="24" borderId="0" applyNumberFormat="0" applyBorder="0" applyAlignment="0" applyProtection="0"/>
    <xf numFmtId="0" fontId="12" fillId="6" borderId="0" applyNumberFormat="0" applyBorder="0" applyAlignment="0" applyProtection="0"/>
    <xf numFmtId="0" fontId="29" fillId="21" borderId="0" applyNumberFormat="0" applyBorder="0" applyAlignment="0" applyProtection="0"/>
    <xf numFmtId="0" fontId="12" fillId="3" borderId="0" applyNumberFormat="0" applyBorder="0" applyAlignment="0" applyProtection="0"/>
    <xf numFmtId="0" fontId="12" fillId="16" borderId="0" applyNumberFormat="0" applyBorder="0" applyAlignment="0" applyProtection="0"/>
    <xf numFmtId="0" fontId="12" fillId="2" borderId="0" applyNumberFormat="0" applyBorder="0" applyAlignment="0" applyProtection="0"/>
    <xf numFmtId="0" fontId="0" fillId="0" borderId="0">
      <alignment/>
      <protection/>
    </xf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29" fillId="14" borderId="0" applyNumberFormat="0" applyBorder="0" applyAlignment="0" applyProtection="0"/>
    <xf numFmtId="0" fontId="29" fillId="22" borderId="0" applyNumberFormat="0" applyBorder="0" applyAlignment="0" applyProtection="0"/>
    <xf numFmtId="0" fontId="29" fillId="19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1" fillId="0" borderId="0" xfId="87" applyFont="1" applyAlignment="1">
      <alignment vertical="center" wrapText="1"/>
      <protection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92" applyFont="1" applyAlignment="1">
      <alignment horizontal="center" vertical="center" wrapText="1"/>
      <protection/>
    </xf>
    <xf numFmtId="0" fontId="1" fillId="0" borderId="0" xfId="92" applyFont="1" applyAlignment="1">
      <alignment vertical="center" wrapText="1"/>
      <protection/>
    </xf>
    <xf numFmtId="0" fontId="4" fillId="0" borderId="0" xfId="92" applyFont="1" applyAlignment="1">
      <alignment vertical="center" wrapText="1"/>
      <protection/>
    </xf>
    <xf numFmtId="0" fontId="5" fillId="0" borderId="10" xfId="87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1" xfId="87" applyFont="1" applyFill="1" applyBorder="1" applyAlignment="1">
      <alignment vertical="center" wrapText="1"/>
      <protection/>
    </xf>
    <xf numFmtId="0" fontId="1" fillId="0" borderId="11" xfId="87" applyFont="1" applyFill="1" applyBorder="1" applyAlignment="1">
      <alignment horizontal="center" vertical="center" wrapText="1"/>
      <protection/>
    </xf>
    <xf numFmtId="176" fontId="1" fillId="0" borderId="11" xfId="87" applyNumberFormat="1" applyFont="1" applyFill="1" applyBorder="1" applyAlignment="1">
      <alignment horizontal="center" vertical="center" wrapText="1"/>
      <protection/>
    </xf>
    <xf numFmtId="0" fontId="5" fillId="0" borderId="11" xfId="87" applyFont="1" applyBorder="1" applyAlignment="1">
      <alignment vertical="center" wrapText="1"/>
      <protection/>
    </xf>
    <xf numFmtId="176" fontId="1" fillId="0" borderId="11" xfId="87" applyNumberFormat="1" applyFont="1" applyBorder="1" applyAlignment="1">
      <alignment horizontal="center" vertical="center" wrapText="1"/>
      <protection/>
    </xf>
    <xf numFmtId="3" fontId="1" fillId="0" borderId="11" xfId="93" applyNumberFormat="1" applyFont="1" applyFill="1" applyBorder="1" applyAlignment="1" applyProtection="1">
      <alignment vertical="center" wrapText="1"/>
      <protection/>
    </xf>
    <xf numFmtId="176" fontId="1" fillId="0" borderId="11" xfId="93" applyNumberFormat="1" applyFont="1" applyFill="1" applyBorder="1" applyAlignment="1">
      <alignment horizontal="center" vertical="center" wrapText="1"/>
      <protection/>
    </xf>
    <xf numFmtId="0" fontId="1" fillId="0" borderId="11" xfId="87" applyFont="1" applyBorder="1" applyAlignment="1" applyProtection="1">
      <alignment vertical="center" wrapText="1"/>
      <protection locked="0"/>
    </xf>
    <xf numFmtId="0" fontId="1" fillId="0" borderId="11" xfId="87" applyFont="1" applyBorder="1" applyAlignment="1">
      <alignment vertical="center" wrapText="1"/>
      <protection/>
    </xf>
    <xf numFmtId="0" fontId="1" fillId="0" borderId="11" xfId="87" applyFont="1" applyFill="1" applyBorder="1" applyAlignment="1" applyProtection="1">
      <alignment vertical="center" wrapText="1"/>
      <protection locked="0"/>
    </xf>
    <xf numFmtId="0" fontId="1" fillId="0" borderId="11" xfId="87" applyFont="1" applyFill="1" applyBorder="1" applyAlignment="1">
      <alignment vertical="center" wrapText="1"/>
      <protection/>
    </xf>
    <xf numFmtId="176" fontId="1" fillId="0" borderId="11" xfId="92" applyNumberFormat="1" applyFont="1" applyFill="1" applyBorder="1" applyAlignment="1">
      <alignment horizontal="center" vertical="center" wrapText="1"/>
      <protection/>
    </xf>
    <xf numFmtId="177" fontId="1" fillId="0" borderId="11" xfId="92" applyNumberFormat="1" applyFont="1" applyFill="1" applyBorder="1" applyAlignment="1">
      <alignment horizontal="center" vertical="center" wrapText="1"/>
      <protection/>
    </xf>
    <xf numFmtId="0" fontId="1" fillId="0" borderId="11" xfId="87" applyFont="1" applyBorder="1" applyAlignment="1">
      <alignment horizontal="center" vertical="center" wrapText="1"/>
      <protection/>
    </xf>
    <xf numFmtId="0" fontId="1" fillId="0" borderId="11" xfId="92" applyFont="1" applyBorder="1" applyAlignment="1">
      <alignment vertical="center" wrapText="1"/>
      <protection/>
    </xf>
    <xf numFmtId="0" fontId="5" fillId="0" borderId="11" xfId="92" applyFont="1" applyFill="1" applyBorder="1" applyAlignment="1">
      <alignment horizontal="center" vertical="center" wrapText="1"/>
      <protection/>
    </xf>
    <xf numFmtId="176" fontId="5" fillId="0" borderId="11" xfId="92" applyNumberFormat="1" applyFont="1" applyFill="1" applyBorder="1" applyAlignment="1">
      <alignment horizontal="center" vertical="center" wrapText="1"/>
      <protection/>
    </xf>
    <xf numFmtId="0" fontId="5" fillId="0" borderId="11" xfId="92" applyFont="1" applyBorder="1" applyAlignment="1">
      <alignment horizontal="center" vertical="center" wrapText="1"/>
      <protection/>
    </xf>
    <xf numFmtId="0" fontId="5" fillId="0" borderId="12" xfId="87" applyFont="1" applyBorder="1" applyAlignment="1">
      <alignment horizontal="left" vertical="center" wrapText="1"/>
      <protection/>
    </xf>
    <xf numFmtId="0" fontId="5" fillId="0" borderId="0" xfId="87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76" fontId="7" fillId="0" borderId="11" xfId="81" applyNumberFormat="1" applyFont="1" applyBorder="1" applyAlignment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6" fontId="1" fillId="0" borderId="11" xfId="81" applyNumberFormat="1" applyFont="1" applyBorder="1" applyAlignment="1">
      <alignment horizontal="center" vertical="center" wrapText="1"/>
      <protection/>
    </xf>
    <xf numFmtId="176" fontId="8" fillId="0" borderId="11" xfId="81" applyNumberFormat="1" applyFont="1" applyBorder="1" applyAlignment="1">
      <alignment horizontal="center" vertical="center" wrapText="1"/>
      <protection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</cellXfs>
  <cellStyles count="8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常规_2003年人大预算表（全省）" xfId="81"/>
    <cellStyle name="40% - 着色 6" xfId="82"/>
    <cellStyle name="60% - 着色 5" xfId="83"/>
    <cellStyle name="60% - 着色 6" xfId="84"/>
    <cellStyle name="ColLevel_0" xfId="85"/>
    <cellStyle name="RowLevel_0" xfId="86"/>
    <cellStyle name="常规 2" xfId="87"/>
    <cellStyle name="常规 2 2" xfId="88"/>
    <cellStyle name="常规 2_2018.8.15年赣江新区预算调整草案经开（包括临空）—加基金" xfId="89"/>
    <cellStyle name="常规 3 2 2 2" xfId="90"/>
    <cellStyle name="常规 5" xfId="91"/>
    <cellStyle name="常规_2003年人大预算表（全省） 2" xfId="92"/>
    <cellStyle name="常规_附表3：2015年基金预算表" xfId="93"/>
    <cellStyle name="着色 3" xfId="94"/>
    <cellStyle name="着色 4" xfId="95"/>
    <cellStyle name="着色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showGridLines="0" showZeros="0" tabSelected="1" view="pageBreakPreview" zoomScaleSheetLayoutView="100" workbookViewId="0" topLeftCell="A1">
      <selection activeCell="A3" sqref="A3:H3"/>
    </sheetView>
  </sheetViews>
  <sheetFormatPr defaultColWidth="9.00390625" defaultRowHeight="14.25"/>
  <cols>
    <col min="1" max="1" width="37.625" style="3" bestFit="1" customWidth="1"/>
    <col min="2" max="2" width="9.875" style="29" customWidth="1"/>
    <col min="3" max="3" width="9.625" style="29" bestFit="1" customWidth="1"/>
    <col min="4" max="4" width="7.625" style="3" bestFit="1" customWidth="1"/>
    <col min="5" max="5" width="29.625" style="3" bestFit="1" customWidth="1"/>
    <col min="6" max="6" width="9.875" style="29" customWidth="1"/>
    <col min="7" max="7" width="9.625" style="29" bestFit="1" customWidth="1"/>
    <col min="8" max="8" width="7.625" style="29" bestFit="1" customWidth="1"/>
    <col min="9" max="16384" width="9.00390625" style="3" customWidth="1"/>
  </cols>
  <sheetData>
    <row r="1" ht="13.5" customHeight="1">
      <c r="A1" s="30" t="s">
        <v>0</v>
      </c>
    </row>
    <row r="2" ht="13.5" customHeight="1"/>
    <row r="3" spans="1:8" ht="13.5" customHeight="1">
      <c r="A3" s="31" t="s">
        <v>1</v>
      </c>
      <c r="B3" s="31"/>
      <c r="C3" s="31"/>
      <c r="D3" s="31"/>
      <c r="E3" s="31"/>
      <c r="F3" s="31"/>
      <c r="G3" s="31"/>
      <c r="H3" s="31"/>
    </row>
    <row r="4" spans="7:8" ht="13.5" customHeight="1">
      <c r="G4" s="32" t="s">
        <v>2</v>
      </c>
      <c r="H4" s="32"/>
    </row>
    <row r="5" spans="1:8" ht="60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4</v>
      </c>
      <c r="G5" s="8" t="s">
        <v>5</v>
      </c>
      <c r="H5" s="8" t="s">
        <v>6</v>
      </c>
    </row>
    <row r="6" spans="1:8" ht="13.5" customHeight="1">
      <c r="A6" s="33" t="s">
        <v>8</v>
      </c>
      <c r="B6" s="34">
        <v>1670453</v>
      </c>
      <c r="C6" s="34">
        <f>C7+C20</f>
        <v>1670453</v>
      </c>
      <c r="D6" s="35">
        <f>C6-B6</f>
        <v>0</v>
      </c>
      <c r="E6" s="33" t="s">
        <v>9</v>
      </c>
      <c r="F6" s="34">
        <v>2051000.0000000002</v>
      </c>
      <c r="G6" s="34">
        <f>SUM(G7:G26)</f>
        <v>2111000</v>
      </c>
      <c r="H6" s="34">
        <f>G6-F6</f>
        <v>59999.99999999977</v>
      </c>
    </row>
    <row r="7" spans="1:8" ht="13.5" customHeight="1">
      <c r="A7" s="36" t="s">
        <v>10</v>
      </c>
      <c r="B7" s="37">
        <v>1250742</v>
      </c>
      <c r="C7" s="37">
        <v>1250742</v>
      </c>
      <c r="D7" s="35">
        <f aca="true" t="shared" si="0" ref="D7:D29">C7-B7</f>
        <v>0</v>
      </c>
      <c r="E7" s="36" t="s">
        <v>11</v>
      </c>
      <c r="F7" s="34">
        <v>90604.2</v>
      </c>
      <c r="G7" s="34">
        <v>90604.2</v>
      </c>
      <c r="H7" s="34">
        <f aca="true" t="shared" si="1" ref="H7:H29">G7-F7</f>
        <v>0</v>
      </c>
    </row>
    <row r="8" spans="1:8" ht="13.5" customHeight="1">
      <c r="A8" s="38" t="s">
        <v>12</v>
      </c>
      <c r="B8" s="37">
        <v>560477</v>
      </c>
      <c r="C8" s="37">
        <v>560477</v>
      </c>
      <c r="D8" s="35">
        <f t="shared" si="0"/>
        <v>0</v>
      </c>
      <c r="E8" s="36" t="s">
        <v>13</v>
      </c>
      <c r="F8" s="34">
        <v>811.9</v>
      </c>
      <c r="G8" s="34">
        <v>811.9</v>
      </c>
      <c r="H8" s="34">
        <f t="shared" si="1"/>
        <v>0</v>
      </c>
    </row>
    <row r="9" spans="1:8" ht="13.5" customHeight="1">
      <c r="A9" s="38" t="s">
        <v>14</v>
      </c>
      <c r="B9" s="37">
        <v>186300</v>
      </c>
      <c r="C9" s="37">
        <v>186300</v>
      </c>
      <c r="D9" s="35">
        <f t="shared" si="0"/>
        <v>0</v>
      </c>
      <c r="E9" s="36" t="s">
        <v>15</v>
      </c>
      <c r="F9" s="34">
        <v>113467</v>
      </c>
      <c r="G9" s="34">
        <v>113467</v>
      </c>
      <c r="H9" s="34">
        <f t="shared" si="1"/>
        <v>0</v>
      </c>
    </row>
    <row r="10" spans="1:8" ht="13.5" customHeight="1">
      <c r="A10" s="38" t="s">
        <v>16</v>
      </c>
      <c r="B10" s="37">
        <v>78858</v>
      </c>
      <c r="C10" s="37">
        <v>78858</v>
      </c>
      <c r="D10" s="35">
        <f t="shared" si="0"/>
        <v>0</v>
      </c>
      <c r="E10" s="36" t="s">
        <v>17</v>
      </c>
      <c r="F10" s="34">
        <v>281199.4</v>
      </c>
      <c r="G10" s="34">
        <v>281199.4</v>
      </c>
      <c r="H10" s="34">
        <f t="shared" si="1"/>
        <v>0</v>
      </c>
    </row>
    <row r="11" spans="1:8" ht="13.5" customHeight="1">
      <c r="A11" s="38" t="s">
        <v>18</v>
      </c>
      <c r="B11" s="37">
        <v>4360</v>
      </c>
      <c r="C11" s="37">
        <v>4360</v>
      </c>
      <c r="D11" s="35">
        <f t="shared" si="0"/>
        <v>0</v>
      </c>
      <c r="E11" s="36" t="s">
        <v>19</v>
      </c>
      <c r="F11" s="34">
        <v>45421.6</v>
      </c>
      <c r="G11" s="34">
        <v>45421.6</v>
      </c>
      <c r="H11" s="34">
        <f t="shared" si="1"/>
        <v>0</v>
      </c>
    </row>
    <row r="12" spans="1:8" ht="13.5" customHeight="1">
      <c r="A12" s="38" t="s">
        <v>20</v>
      </c>
      <c r="B12" s="37">
        <v>69000</v>
      </c>
      <c r="C12" s="37">
        <v>69000</v>
      </c>
      <c r="D12" s="35">
        <f t="shared" si="0"/>
        <v>0</v>
      </c>
      <c r="E12" s="36" t="s">
        <v>21</v>
      </c>
      <c r="F12" s="34">
        <v>39760.4</v>
      </c>
      <c r="G12" s="34">
        <v>39760.4</v>
      </c>
      <c r="H12" s="34">
        <f t="shared" si="1"/>
        <v>0</v>
      </c>
    </row>
    <row r="13" spans="1:8" ht="13.5" customHeight="1">
      <c r="A13" s="38" t="s">
        <v>22</v>
      </c>
      <c r="B13" s="37">
        <v>54952</v>
      </c>
      <c r="C13" s="37">
        <v>54952</v>
      </c>
      <c r="D13" s="35">
        <f t="shared" si="0"/>
        <v>0</v>
      </c>
      <c r="E13" s="36" t="s">
        <v>23</v>
      </c>
      <c r="F13" s="34">
        <v>195190.2</v>
      </c>
      <c r="G13" s="34">
        <v>195190.2</v>
      </c>
      <c r="H13" s="34">
        <f t="shared" si="1"/>
        <v>0</v>
      </c>
    </row>
    <row r="14" spans="1:8" ht="13.5" customHeight="1">
      <c r="A14" s="38" t="s">
        <v>24</v>
      </c>
      <c r="B14" s="37">
        <v>26652</v>
      </c>
      <c r="C14" s="37">
        <v>26652</v>
      </c>
      <c r="D14" s="35">
        <f t="shared" si="0"/>
        <v>0</v>
      </c>
      <c r="E14" s="36" t="s">
        <v>25</v>
      </c>
      <c r="F14" s="34">
        <v>173958.5</v>
      </c>
      <c r="G14" s="34">
        <v>173958.5</v>
      </c>
      <c r="H14" s="34">
        <f t="shared" si="1"/>
        <v>0</v>
      </c>
    </row>
    <row r="15" spans="1:8" ht="13.5" customHeight="1">
      <c r="A15" s="38" t="s">
        <v>26</v>
      </c>
      <c r="B15" s="37">
        <v>22391</v>
      </c>
      <c r="C15" s="37">
        <v>22391</v>
      </c>
      <c r="D15" s="35">
        <f t="shared" si="0"/>
        <v>0</v>
      </c>
      <c r="E15" s="36" t="s">
        <v>27</v>
      </c>
      <c r="F15" s="34">
        <v>11054.4</v>
      </c>
      <c r="G15" s="34">
        <v>11054.4</v>
      </c>
      <c r="H15" s="34">
        <f t="shared" si="1"/>
        <v>0</v>
      </c>
    </row>
    <row r="16" spans="1:8" ht="13.5" customHeight="1">
      <c r="A16" s="38" t="s">
        <v>28</v>
      </c>
      <c r="B16" s="37">
        <v>122334</v>
      </c>
      <c r="C16" s="37">
        <v>122334</v>
      </c>
      <c r="D16" s="35">
        <f t="shared" si="0"/>
        <v>0</v>
      </c>
      <c r="E16" s="36" t="s">
        <v>29</v>
      </c>
      <c r="F16" s="34">
        <v>148872.9</v>
      </c>
      <c r="G16" s="34">
        <v>148872.9</v>
      </c>
      <c r="H16" s="34">
        <f t="shared" si="1"/>
        <v>0</v>
      </c>
    </row>
    <row r="17" spans="1:8" ht="13.5" customHeight="1">
      <c r="A17" s="38" t="s">
        <v>30</v>
      </c>
      <c r="B17" s="37">
        <v>109733</v>
      </c>
      <c r="C17" s="37">
        <v>109733</v>
      </c>
      <c r="D17" s="35">
        <f t="shared" si="0"/>
        <v>0</v>
      </c>
      <c r="E17" s="36" t="s">
        <v>31</v>
      </c>
      <c r="F17" s="34">
        <v>84896.2</v>
      </c>
      <c r="G17" s="34">
        <f>84896.2+13000</f>
        <v>97896.2</v>
      </c>
      <c r="H17" s="34">
        <f t="shared" si="1"/>
        <v>13000</v>
      </c>
    </row>
    <row r="18" spans="1:8" ht="13.5" customHeight="1">
      <c r="A18" s="38" t="s">
        <v>32</v>
      </c>
      <c r="B18" s="37">
        <v>4818</v>
      </c>
      <c r="C18" s="37">
        <v>4818</v>
      </c>
      <c r="D18" s="35">
        <f t="shared" si="0"/>
        <v>0</v>
      </c>
      <c r="E18" s="36" t="s">
        <v>33</v>
      </c>
      <c r="F18" s="34">
        <v>58360.1</v>
      </c>
      <c r="G18" s="34">
        <f>58360.1+47000</f>
        <v>105360.1</v>
      </c>
      <c r="H18" s="34">
        <f t="shared" si="1"/>
        <v>47000.00000000001</v>
      </c>
    </row>
    <row r="19" spans="1:8" ht="13.5" customHeight="1">
      <c r="A19" s="38" t="s">
        <v>34</v>
      </c>
      <c r="B19" s="37">
        <v>10867</v>
      </c>
      <c r="C19" s="37">
        <v>10867</v>
      </c>
      <c r="D19" s="35">
        <f t="shared" si="0"/>
        <v>0</v>
      </c>
      <c r="E19" s="36" t="s">
        <v>35</v>
      </c>
      <c r="F19" s="34">
        <v>283522.5</v>
      </c>
      <c r="G19" s="34">
        <v>283522.5</v>
      </c>
      <c r="H19" s="34">
        <f t="shared" si="1"/>
        <v>0</v>
      </c>
    </row>
    <row r="20" spans="1:8" ht="13.5" customHeight="1">
      <c r="A20" s="39" t="s">
        <v>36</v>
      </c>
      <c r="B20" s="37">
        <v>419711</v>
      </c>
      <c r="C20" s="37">
        <v>419711</v>
      </c>
      <c r="D20" s="35">
        <f t="shared" si="0"/>
        <v>0</v>
      </c>
      <c r="E20" s="36" t="s">
        <v>37</v>
      </c>
      <c r="F20" s="34">
        <v>12166.1</v>
      </c>
      <c r="G20" s="34">
        <v>12166.1</v>
      </c>
      <c r="H20" s="34">
        <f t="shared" si="1"/>
        <v>0</v>
      </c>
    </row>
    <row r="21" spans="1:8" ht="13.5" customHeight="1">
      <c r="A21" s="40" t="s">
        <v>38</v>
      </c>
      <c r="B21" s="37">
        <v>136523</v>
      </c>
      <c r="C21" s="37">
        <v>136523</v>
      </c>
      <c r="D21" s="35">
        <f t="shared" si="0"/>
        <v>0</v>
      </c>
      <c r="E21" s="36" t="s">
        <v>39</v>
      </c>
      <c r="F21" s="41">
        <v>8500</v>
      </c>
      <c r="G21" s="41">
        <v>8500</v>
      </c>
      <c r="H21" s="34">
        <f t="shared" si="1"/>
        <v>0</v>
      </c>
    </row>
    <row r="22" spans="1:8" ht="13.5" customHeight="1">
      <c r="A22" s="40" t="s">
        <v>40</v>
      </c>
      <c r="B22" s="37">
        <v>44393</v>
      </c>
      <c r="C22" s="37">
        <v>44393</v>
      </c>
      <c r="D22" s="35">
        <f t="shared" si="0"/>
        <v>0</v>
      </c>
      <c r="E22" s="36" t="s">
        <v>41</v>
      </c>
      <c r="F22" s="34">
        <v>12793.5</v>
      </c>
      <c r="G22" s="34">
        <v>12793.5</v>
      </c>
      <c r="H22" s="34">
        <f t="shared" si="1"/>
        <v>0</v>
      </c>
    </row>
    <row r="23" spans="1:8" ht="13.5" customHeight="1">
      <c r="A23" s="40" t="s">
        <v>42</v>
      </c>
      <c r="B23" s="37">
        <v>114167</v>
      </c>
      <c r="C23" s="37">
        <v>114167</v>
      </c>
      <c r="D23" s="35">
        <f t="shared" si="0"/>
        <v>0</v>
      </c>
      <c r="E23" s="36" t="s">
        <v>43</v>
      </c>
      <c r="F23" s="34">
        <v>69715.3</v>
      </c>
      <c r="G23" s="34">
        <v>69715.3</v>
      </c>
      <c r="H23" s="34">
        <f t="shared" si="1"/>
        <v>0</v>
      </c>
    </row>
    <row r="24" spans="1:8" ht="13.5" customHeight="1">
      <c r="A24" s="40" t="s">
        <v>44</v>
      </c>
      <c r="B24" s="37">
        <v>77656</v>
      </c>
      <c r="C24" s="37">
        <v>77656</v>
      </c>
      <c r="D24" s="35">
        <f t="shared" si="0"/>
        <v>0</v>
      </c>
      <c r="E24" s="36" t="s">
        <v>45</v>
      </c>
      <c r="F24" s="34">
        <v>759</v>
      </c>
      <c r="G24" s="34">
        <v>759</v>
      </c>
      <c r="H24" s="34">
        <f t="shared" si="1"/>
        <v>0</v>
      </c>
    </row>
    <row r="25" spans="1:8" ht="13.5" customHeight="1">
      <c r="A25" s="40" t="s">
        <v>46</v>
      </c>
      <c r="B25" s="37">
        <v>46972</v>
      </c>
      <c r="C25" s="37">
        <v>46972</v>
      </c>
      <c r="D25" s="35">
        <f t="shared" si="0"/>
        <v>0</v>
      </c>
      <c r="E25" s="36" t="s">
        <v>47</v>
      </c>
      <c r="F25" s="34">
        <v>12000</v>
      </c>
      <c r="G25" s="34">
        <v>12000</v>
      </c>
      <c r="H25" s="34">
        <f t="shared" si="1"/>
        <v>0</v>
      </c>
    </row>
    <row r="26" spans="1:8" ht="13.5" customHeight="1">
      <c r="A26" s="40" t="s">
        <v>48</v>
      </c>
      <c r="B26" s="37"/>
      <c r="C26" s="37"/>
      <c r="D26" s="35">
        <f t="shared" si="0"/>
        <v>0</v>
      </c>
      <c r="E26" s="36" t="s">
        <v>49</v>
      </c>
      <c r="F26" s="34">
        <v>407946.8</v>
      </c>
      <c r="G26" s="34">
        <v>407946.8</v>
      </c>
      <c r="H26" s="34">
        <f t="shared" si="1"/>
        <v>0</v>
      </c>
    </row>
    <row r="27" spans="1:8" ht="13.5" customHeight="1">
      <c r="A27" s="33" t="s">
        <v>50</v>
      </c>
      <c r="B27" s="37">
        <v>251348</v>
      </c>
      <c r="C27" s="37">
        <f>251348+60000</f>
        <v>311348</v>
      </c>
      <c r="D27" s="35">
        <f t="shared" si="0"/>
        <v>60000</v>
      </c>
      <c r="E27" s="33" t="s">
        <v>51</v>
      </c>
      <c r="F27" s="34">
        <v>203348</v>
      </c>
      <c r="G27" s="34">
        <v>203348</v>
      </c>
      <c r="H27" s="34">
        <f t="shared" si="1"/>
        <v>0</v>
      </c>
    </row>
    <row r="28" spans="1:8" ht="13.5" customHeight="1">
      <c r="A28" s="40"/>
      <c r="B28" s="34"/>
      <c r="C28" s="34"/>
      <c r="D28" s="35">
        <f t="shared" si="0"/>
        <v>0</v>
      </c>
      <c r="E28" s="40"/>
      <c r="F28" s="34"/>
      <c r="G28" s="34"/>
      <c r="H28" s="34">
        <f t="shared" si="1"/>
        <v>0</v>
      </c>
    </row>
    <row r="29" spans="1:8" ht="13.5" customHeight="1">
      <c r="A29" s="8" t="s">
        <v>52</v>
      </c>
      <c r="B29" s="42">
        <v>1921801</v>
      </c>
      <c r="C29" s="42">
        <f>C6+C27</f>
        <v>1981801</v>
      </c>
      <c r="D29" s="35">
        <f t="shared" si="0"/>
        <v>60000</v>
      </c>
      <c r="E29" s="8" t="s">
        <v>53</v>
      </c>
      <c r="F29" s="43">
        <v>2254348</v>
      </c>
      <c r="G29" s="43">
        <f>G6+G27</f>
        <v>2314348</v>
      </c>
      <c r="H29" s="34">
        <f t="shared" si="1"/>
        <v>60000</v>
      </c>
    </row>
    <row r="30" spans="1:8" ht="27.75" customHeight="1">
      <c r="A30" s="44" t="s">
        <v>54</v>
      </c>
      <c r="B30" s="44"/>
      <c r="C30" s="44"/>
      <c r="D30" s="44"/>
      <c r="E30" s="44"/>
      <c r="F30" s="44"/>
      <c r="G30" s="44"/>
      <c r="H30" s="44"/>
    </row>
  </sheetData>
  <sheetProtection/>
  <mergeCells count="3">
    <mergeCell ref="A3:H3"/>
    <mergeCell ref="G4:H4"/>
    <mergeCell ref="A30:H30"/>
  </mergeCells>
  <printOptions horizontalCentered="1" verticalCentered="1"/>
  <pageMargins left="0.59" right="0.59" top="0.59" bottom="0.59" header="0.59" footer="0.59"/>
  <pageSetup horizontalDpi="1200" verticalDpi="1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Zeros="0" view="pageBreakPreview" zoomScaleSheetLayoutView="100" workbookViewId="0" topLeftCell="A1">
      <selection activeCell="A3" sqref="A3:H3"/>
    </sheetView>
  </sheetViews>
  <sheetFormatPr defaultColWidth="9.00390625" defaultRowHeight="14.25"/>
  <cols>
    <col min="1" max="1" width="30.00390625" style="1" bestFit="1" customWidth="1"/>
    <col min="2" max="2" width="11.375" style="1" bestFit="1" customWidth="1"/>
    <col min="3" max="3" width="11.375" style="1" customWidth="1"/>
    <col min="4" max="4" width="7.625" style="1" bestFit="1" customWidth="1"/>
    <col min="5" max="5" width="32.25390625" style="1" customWidth="1"/>
    <col min="6" max="7" width="11.375" style="1" bestFit="1" customWidth="1"/>
    <col min="8" max="8" width="9.625" style="1" bestFit="1" customWidth="1"/>
    <col min="9" max="16384" width="9.00390625" style="1" customWidth="1"/>
  </cols>
  <sheetData>
    <row r="1" ht="17.25" customHeight="1">
      <c r="A1" s="2" t="s">
        <v>55</v>
      </c>
    </row>
    <row r="2" ht="17.25" customHeight="1">
      <c r="A2" s="3"/>
    </row>
    <row r="3" spans="1:8" ht="17.25" customHeight="1">
      <c r="A3" s="4" t="s">
        <v>56</v>
      </c>
      <c r="B3" s="4"/>
      <c r="C3" s="4"/>
      <c r="D3" s="4"/>
      <c r="E3" s="4"/>
      <c r="F3" s="4"/>
      <c r="G3" s="4"/>
      <c r="H3" s="4"/>
    </row>
    <row r="4" spans="1:8" ht="17.25" customHeight="1">
      <c r="A4" s="5"/>
      <c r="B4" s="6"/>
      <c r="C4" s="5"/>
      <c r="G4" s="7" t="s">
        <v>2</v>
      </c>
      <c r="H4" s="7"/>
    </row>
    <row r="5" spans="1:8" ht="60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4</v>
      </c>
      <c r="G5" s="8" t="s">
        <v>5</v>
      </c>
      <c r="H5" s="8" t="s">
        <v>6</v>
      </c>
    </row>
    <row r="6" spans="1:8" ht="17.25" customHeight="1">
      <c r="A6" s="9" t="s">
        <v>57</v>
      </c>
      <c r="B6" s="10">
        <v>1989600</v>
      </c>
      <c r="C6" s="10">
        <v>1989600</v>
      </c>
      <c r="D6" s="11">
        <f aca="true" t="shared" si="0" ref="D6:D15">C6-B6</f>
        <v>0</v>
      </c>
      <c r="E6" s="12" t="s">
        <v>58</v>
      </c>
      <c r="F6" s="11">
        <v>2059600</v>
      </c>
      <c r="G6" s="11">
        <f>G7+G18+G20</f>
        <v>2348924</v>
      </c>
      <c r="H6" s="13">
        <f>G6-F6</f>
        <v>289324</v>
      </c>
    </row>
    <row r="7" spans="1:8" ht="17.25" customHeight="1">
      <c r="A7" s="14" t="s">
        <v>59</v>
      </c>
      <c r="B7" s="15">
        <v>1845875</v>
      </c>
      <c r="C7" s="10">
        <v>1845875</v>
      </c>
      <c r="D7" s="11">
        <f t="shared" si="0"/>
        <v>0</v>
      </c>
      <c r="E7" s="16" t="s">
        <v>60</v>
      </c>
      <c r="F7" s="11">
        <v>2052000</v>
      </c>
      <c r="G7" s="11">
        <f>G8+G15+G16+G17</f>
        <v>2341324</v>
      </c>
      <c r="H7" s="13">
        <f>G7-F7</f>
        <v>289324</v>
      </c>
    </row>
    <row r="8" spans="1:8" ht="17.25" customHeight="1">
      <c r="A8" s="14" t="s">
        <v>61</v>
      </c>
      <c r="B8" s="15">
        <v>153000</v>
      </c>
      <c r="C8" s="10">
        <v>153000</v>
      </c>
      <c r="D8" s="11">
        <f t="shared" si="0"/>
        <v>0</v>
      </c>
      <c r="E8" s="16" t="s">
        <v>62</v>
      </c>
      <c r="F8" s="11">
        <v>1932000</v>
      </c>
      <c r="G8" s="11">
        <f>SUM(G9:G14)</f>
        <v>2221324</v>
      </c>
      <c r="H8" s="13">
        <f>G8-F8</f>
        <v>289324</v>
      </c>
    </row>
    <row r="9" spans="1:8" ht="17.25" customHeight="1">
      <c r="A9" s="14" t="s">
        <v>63</v>
      </c>
      <c r="B9" s="15">
        <v>30000</v>
      </c>
      <c r="C9" s="10">
        <v>30000</v>
      </c>
      <c r="D9" s="11">
        <f t="shared" si="0"/>
        <v>0</v>
      </c>
      <c r="E9" s="16" t="s">
        <v>64</v>
      </c>
      <c r="F9" s="11">
        <v>129000</v>
      </c>
      <c r="G9" s="11">
        <v>129000</v>
      </c>
      <c r="H9" s="13">
        <f aca="true" t="shared" si="1" ref="H9:H14">G9-F9</f>
        <v>0</v>
      </c>
    </row>
    <row r="10" spans="1:8" ht="17.25" customHeight="1">
      <c r="A10" s="14" t="s">
        <v>65</v>
      </c>
      <c r="B10" s="15">
        <v>105000</v>
      </c>
      <c r="C10" s="10">
        <v>105000</v>
      </c>
      <c r="D10" s="11">
        <f t="shared" si="0"/>
        <v>0</v>
      </c>
      <c r="E10" s="16" t="s">
        <v>66</v>
      </c>
      <c r="F10" s="11">
        <v>24000</v>
      </c>
      <c r="G10" s="11">
        <v>24000</v>
      </c>
      <c r="H10" s="13">
        <f t="shared" si="1"/>
        <v>0</v>
      </c>
    </row>
    <row r="11" spans="1:8" ht="17.25" customHeight="1">
      <c r="A11" s="14" t="s">
        <v>67</v>
      </c>
      <c r="B11" s="15">
        <v>100000</v>
      </c>
      <c r="C11" s="10">
        <v>100000</v>
      </c>
      <c r="D11" s="11">
        <f t="shared" si="0"/>
        <v>0</v>
      </c>
      <c r="E11" s="16" t="s">
        <v>68</v>
      </c>
      <c r="F11" s="11">
        <v>290000</v>
      </c>
      <c r="G11" s="11">
        <v>290000</v>
      </c>
      <c r="H11" s="13">
        <f t="shared" si="1"/>
        <v>0</v>
      </c>
    </row>
    <row r="12" spans="1:8" ht="17.25" customHeight="1">
      <c r="A12" s="14" t="s">
        <v>69</v>
      </c>
      <c r="B12" s="15">
        <v>6125</v>
      </c>
      <c r="C12" s="10">
        <v>6125</v>
      </c>
      <c r="D12" s="11">
        <f t="shared" si="0"/>
        <v>0</v>
      </c>
      <c r="E12" s="16" t="s">
        <v>70</v>
      </c>
      <c r="F12" s="11">
        <v>1309000</v>
      </c>
      <c r="G12" s="11">
        <v>1309000</v>
      </c>
      <c r="H12" s="13">
        <f t="shared" si="1"/>
        <v>0</v>
      </c>
    </row>
    <row r="13" spans="1:8" ht="17.25" customHeight="1">
      <c r="A13" s="14" t="s">
        <v>71</v>
      </c>
      <c r="B13" s="15">
        <v>7600</v>
      </c>
      <c r="C13" s="10">
        <v>7600</v>
      </c>
      <c r="D13" s="11">
        <f t="shared" si="0"/>
        <v>0</v>
      </c>
      <c r="E13" s="16" t="s">
        <v>72</v>
      </c>
      <c r="F13" s="11">
        <v>180000</v>
      </c>
      <c r="G13" s="11">
        <v>180000</v>
      </c>
      <c r="H13" s="13">
        <f t="shared" si="1"/>
        <v>0</v>
      </c>
    </row>
    <row r="14" spans="1:8" ht="17.25" customHeight="1">
      <c r="A14" s="14" t="s">
        <v>73</v>
      </c>
      <c r="B14" s="15">
        <v>30000</v>
      </c>
      <c r="C14" s="10">
        <v>30000</v>
      </c>
      <c r="D14" s="11">
        <f t="shared" si="0"/>
        <v>0</v>
      </c>
      <c r="E14" s="16" t="s">
        <v>74</v>
      </c>
      <c r="F14" s="11"/>
      <c r="G14" s="11">
        <v>289324</v>
      </c>
      <c r="H14" s="13">
        <f t="shared" si="1"/>
        <v>289324</v>
      </c>
    </row>
    <row r="15" spans="1:8" ht="17.25" customHeight="1">
      <c r="A15" s="9" t="s">
        <v>75</v>
      </c>
      <c r="B15" s="15">
        <v>340000</v>
      </c>
      <c r="C15" s="10">
        <f>340000+450360</f>
        <v>790360</v>
      </c>
      <c r="D15" s="11">
        <f t="shared" si="0"/>
        <v>450360</v>
      </c>
      <c r="E15" s="16" t="s">
        <v>76</v>
      </c>
      <c r="F15" s="11">
        <v>85000</v>
      </c>
      <c r="G15" s="11">
        <v>85000</v>
      </c>
      <c r="H15" s="13">
        <f aca="true" t="shared" si="2" ref="H15:H24">G15-F15</f>
        <v>0</v>
      </c>
    </row>
    <row r="16" spans="1:8" ht="17.25" customHeight="1">
      <c r="A16" s="17"/>
      <c r="B16" s="17"/>
      <c r="C16" s="17"/>
      <c r="D16" s="17"/>
      <c r="E16" s="18" t="s">
        <v>77</v>
      </c>
      <c r="F16" s="11">
        <v>5000</v>
      </c>
      <c r="G16" s="11">
        <v>5000</v>
      </c>
      <c r="H16" s="13">
        <f t="shared" si="2"/>
        <v>0</v>
      </c>
    </row>
    <row r="17" spans="1:8" ht="17.25" customHeight="1">
      <c r="A17" s="19"/>
      <c r="B17" s="20"/>
      <c r="C17" s="21"/>
      <c r="D17" s="11">
        <f aca="true" t="shared" si="3" ref="D17:D24">C17-B17</f>
        <v>0</v>
      </c>
      <c r="E17" s="16" t="s">
        <v>78</v>
      </c>
      <c r="F17" s="20">
        <v>30000</v>
      </c>
      <c r="G17" s="11">
        <v>30000</v>
      </c>
      <c r="H17" s="13">
        <f t="shared" si="2"/>
        <v>0</v>
      </c>
    </row>
    <row r="18" spans="1:8" ht="17.25" customHeight="1">
      <c r="A18" s="19"/>
      <c r="B18" s="20"/>
      <c r="C18" s="21"/>
      <c r="D18" s="11">
        <f t="shared" si="3"/>
        <v>0</v>
      </c>
      <c r="E18" s="16" t="s">
        <v>79</v>
      </c>
      <c r="F18" s="20">
        <v>0</v>
      </c>
      <c r="G18" s="11">
        <v>0</v>
      </c>
      <c r="H18" s="13">
        <f t="shared" si="2"/>
        <v>0</v>
      </c>
    </row>
    <row r="19" spans="1:8" ht="17.25" customHeight="1">
      <c r="A19" s="19"/>
      <c r="B19" s="20"/>
      <c r="C19" s="21"/>
      <c r="D19" s="11">
        <f t="shared" si="3"/>
        <v>0</v>
      </c>
      <c r="E19" s="16" t="s">
        <v>80</v>
      </c>
      <c r="F19" s="20">
        <v>0</v>
      </c>
      <c r="G19" s="11">
        <v>0</v>
      </c>
      <c r="H19" s="13">
        <f t="shared" si="2"/>
        <v>0</v>
      </c>
    </row>
    <row r="20" spans="1:8" ht="17.25" customHeight="1">
      <c r="A20" s="19"/>
      <c r="B20" s="20"/>
      <c r="C20" s="21"/>
      <c r="D20" s="11">
        <f t="shared" si="3"/>
        <v>0</v>
      </c>
      <c r="E20" s="16" t="s">
        <v>81</v>
      </c>
      <c r="F20" s="20">
        <v>7600</v>
      </c>
      <c r="G20" s="11">
        <v>7600</v>
      </c>
      <c r="H20" s="13">
        <f t="shared" si="2"/>
        <v>0</v>
      </c>
    </row>
    <row r="21" spans="1:8" ht="17.25" customHeight="1">
      <c r="A21" s="19"/>
      <c r="B21" s="20"/>
      <c r="C21" s="21"/>
      <c r="D21" s="11">
        <f t="shared" si="3"/>
        <v>0</v>
      </c>
      <c r="E21" s="16" t="s">
        <v>82</v>
      </c>
      <c r="F21" s="20">
        <v>7600</v>
      </c>
      <c r="G21" s="11">
        <v>7600</v>
      </c>
      <c r="H21" s="13">
        <f t="shared" si="2"/>
        <v>0</v>
      </c>
    </row>
    <row r="22" spans="1:8" ht="17.25" customHeight="1">
      <c r="A22" s="19"/>
      <c r="B22" s="20"/>
      <c r="C22" s="21"/>
      <c r="D22" s="11">
        <f t="shared" si="3"/>
        <v>0</v>
      </c>
      <c r="E22" s="12" t="s">
        <v>83</v>
      </c>
      <c r="F22" s="20">
        <v>140000</v>
      </c>
      <c r="G22" s="20">
        <f>140000+161036</f>
        <v>301036</v>
      </c>
      <c r="H22" s="13">
        <f t="shared" si="2"/>
        <v>161036</v>
      </c>
    </row>
    <row r="23" spans="1:8" ht="17.25" customHeight="1">
      <c r="A23" s="19"/>
      <c r="B23" s="10"/>
      <c r="C23" s="22"/>
      <c r="D23" s="11">
        <f t="shared" si="3"/>
        <v>0</v>
      </c>
      <c r="E23" s="23"/>
      <c r="F23" s="11"/>
      <c r="G23" s="20"/>
      <c r="H23" s="13">
        <f t="shared" si="2"/>
        <v>0</v>
      </c>
    </row>
    <row r="24" spans="1:8" ht="17.25" customHeight="1">
      <c r="A24" s="24" t="s">
        <v>84</v>
      </c>
      <c r="B24" s="25">
        <v>2329600</v>
      </c>
      <c r="C24" s="25">
        <f>C6+C15</f>
        <v>2779960</v>
      </c>
      <c r="D24" s="11">
        <f t="shared" si="3"/>
        <v>450360</v>
      </c>
      <c r="E24" s="26" t="s">
        <v>85</v>
      </c>
      <c r="F24" s="25">
        <v>2199600</v>
      </c>
      <c r="G24" s="25">
        <f>G6+G22</f>
        <v>2649960</v>
      </c>
      <c r="H24" s="13">
        <f t="shared" si="2"/>
        <v>450360</v>
      </c>
    </row>
    <row r="25" spans="1:8" ht="17.25" customHeight="1">
      <c r="A25" s="27" t="s">
        <v>86</v>
      </c>
      <c r="B25" s="27"/>
      <c r="C25" s="27"/>
      <c r="D25" s="27"/>
      <c r="E25" s="27"/>
      <c r="F25" s="27"/>
      <c r="G25" s="27"/>
      <c r="H25" s="27"/>
    </row>
    <row r="26" spans="1:8" ht="17.25" customHeight="1">
      <c r="A26" s="28" t="s">
        <v>87</v>
      </c>
      <c r="B26" s="28"/>
      <c r="C26" s="28"/>
      <c r="D26" s="28"/>
      <c r="E26" s="28"/>
      <c r="F26" s="28"/>
      <c r="G26" s="28"/>
      <c r="H26" s="28"/>
    </row>
  </sheetData>
  <sheetProtection/>
  <mergeCells count="4">
    <mergeCell ref="A3:H3"/>
    <mergeCell ref="G4:H4"/>
    <mergeCell ref="A25:H25"/>
    <mergeCell ref="A26:H26"/>
  </mergeCells>
  <printOptions horizontalCentered="1" verticalCentered="1"/>
  <pageMargins left="0.59" right="0.59" top="0.59" bottom="0.59" header="0.59" footer="0.59"/>
  <pageSetup horizontalDpi="1200" verticalDpi="1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huangping</dc:creator>
  <cp:keywords/>
  <dc:description/>
  <cp:lastModifiedBy>南山布衣者</cp:lastModifiedBy>
  <cp:lastPrinted>2018-10-17T10:34:19Z</cp:lastPrinted>
  <dcterms:created xsi:type="dcterms:W3CDTF">2009-04-23T13:53:56Z</dcterms:created>
  <dcterms:modified xsi:type="dcterms:W3CDTF">2018-11-07T06:58:55Z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2052-10.1.0.7566</vt:lpwstr>
  </property>
</Properties>
</file>